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FS-業務\2.開発品\67-2-1_天吊金具2\ポール選定表\"/>
    </mc:Choice>
  </mc:AlternateContent>
  <xr:revisionPtr revIDLastSave="0" documentId="13_ncr:1_{F5C15879-0699-42FE-865B-CC1AC567976D}" xr6:coauthVersionLast="47" xr6:coauthVersionMax="47" xr10:uidLastSave="{00000000-0000-0000-0000-000000000000}"/>
  <bookViews>
    <workbookView xWindow="11230" yWindow="0" windowWidth="27000" windowHeight="20430" tabRatio="917" xr2:uid="{D2D61F64-1692-46DF-9750-882A5CD7E1F5}"/>
  </bookViews>
  <sheets>
    <sheet name="ディスプレイ中心とVESA中心が同一の場合" sheetId="5" r:id="rId1"/>
    <sheet name="ディスプレイ中心が、VESA中心より上方向の場合" sheetId="3" r:id="rId2"/>
    <sheet name="ディスプレイ中心が、VESA中心より下方向の場合" sheetId="6" r:id="rId3"/>
    <sheet name="ポール選定表" sheetId="8" state="hidden" r:id="rId4"/>
  </sheets>
  <definedNames>
    <definedName name="_xlnm.Print_Area" localSheetId="2">'ディスプレイ中心が、VESA中心より下方向の場合'!$A$1:$H$51</definedName>
    <definedName name="_xlnm.Print_Area" localSheetId="1">'ディスプレイ中心が、VESA中心より上方向の場合'!$A$1:$H$55</definedName>
    <definedName name="_xlnm.Print_Area" localSheetId="0">ディスプレイ中心とVESA中心が同一の場合!$A$1:$F$45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6" l="1"/>
  <c r="D33" i="6" s="1"/>
  <c r="E33" i="3"/>
  <c r="E34" i="3" s="1"/>
  <c r="E50" i="3"/>
  <c r="D39" i="5"/>
  <c r="D29" i="5"/>
  <c r="D43" i="6"/>
  <c r="D46" i="6" s="1"/>
  <c r="D47" i="6" s="1"/>
  <c r="D30" i="6"/>
  <c r="E32" i="3"/>
  <c r="E45" i="3"/>
  <c r="E48" i="3" s="1"/>
  <c r="D30" i="5"/>
  <c r="D31" i="5" s="1"/>
  <c r="E35" i="3" l="1"/>
  <c r="D32" i="5"/>
  <c r="D48" i="6"/>
  <c r="E49" i="3"/>
  <c r="D32" i="6"/>
  <c r="D42" i="5"/>
  <c r="D44" i="5" s="1"/>
  <c r="D43" i="5" l="1"/>
</calcChain>
</file>

<file path=xl/sharedStrings.xml><?xml version="1.0" encoding="utf-8"?>
<sst xmlns="http://schemas.openxmlformats.org/spreadsheetml/2006/main" count="183" uniqueCount="35">
  <si>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</si>
  <si>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</si>
  <si>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</si>
  <si>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</si>
  <si>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</si>
  <si>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</si>
  <si>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ポール長さ</t>
    <rPh sb="3" eb="4">
      <t>ナガ</t>
    </rPh>
    <phoneticPr fontId="1"/>
  </si>
  <si>
    <t>⑦</t>
    <phoneticPr fontId="1"/>
  </si>
  <si>
    <t>⑧</t>
    <phoneticPr fontId="1"/>
  </si>
  <si>
    <t>天井裏高さ（天井ボードも含む）</t>
    <rPh sb="0" eb="3">
      <t>テンジョウウラ</t>
    </rPh>
    <rPh sb="3" eb="4">
      <t>タカ</t>
    </rPh>
    <rPh sb="6" eb="8">
      <t>テンジョウ</t>
    </rPh>
    <rPh sb="12" eb="13">
      <t>フク</t>
    </rPh>
    <phoneticPr fontId="1"/>
  </si>
  <si>
    <t>天井高さ（CH）</t>
    <rPh sb="0" eb="2">
      <t>テンジョウ</t>
    </rPh>
    <rPh sb="2" eb="3">
      <t>タカ</t>
    </rPh>
    <phoneticPr fontId="1"/>
  </si>
  <si>
    <t>天井下端～ディスプレイ上端までの高さ</t>
    <rPh sb="0" eb="2">
      <t>テンジョウ</t>
    </rPh>
    <rPh sb="2" eb="4">
      <t>カタン</t>
    </rPh>
    <rPh sb="11" eb="13">
      <t>ジョウタン</t>
    </rPh>
    <rPh sb="16" eb="17">
      <t>タカ</t>
    </rPh>
    <phoneticPr fontId="1"/>
  </si>
  <si>
    <t>ディスプレイ高さ（H）寸法</t>
    <rPh sb="6" eb="7">
      <t>タカ</t>
    </rPh>
    <rPh sb="11" eb="13">
      <t>スンポウ</t>
    </rPh>
    <phoneticPr fontId="1"/>
  </si>
  <si>
    <t>ディスプレイ下端～床面（FL）までの高さ</t>
    <rPh sb="6" eb="8">
      <t>カタン</t>
    </rPh>
    <rPh sb="9" eb="11">
      <t>ユカメン</t>
    </rPh>
    <rPh sb="18" eb="19">
      <t>タカ</t>
    </rPh>
    <phoneticPr fontId="1"/>
  </si>
  <si>
    <t>施工面（スラブ）～ブラケット中心の高さ</t>
    <rPh sb="0" eb="3">
      <t>セコウメン</t>
    </rPh>
    <rPh sb="14" eb="16">
      <t>チュウシン</t>
    </rPh>
    <rPh sb="17" eb="18">
      <t>タカ</t>
    </rPh>
    <phoneticPr fontId="1"/>
  </si>
  <si>
    <t>自動計算</t>
    <rPh sb="0" eb="4">
      <t>ジドウケイサン</t>
    </rPh>
    <phoneticPr fontId="1"/>
  </si>
  <si>
    <t>入力</t>
    <rPh sb="0" eb="2">
      <t>ニュウリョク</t>
    </rPh>
    <phoneticPr fontId="1"/>
  </si>
  <si>
    <t>⑨</t>
    <phoneticPr fontId="1"/>
  </si>
  <si>
    <t>ディスプレイ中心とVESA中心の差異寸法</t>
    <rPh sb="6" eb="8">
      <t>チュウシン</t>
    </rPh>
    <rPh sb="13" eb="15">
      <t>チュウシン</t>
    </rPh>
    <rPh sb="16" eb="18">
      <t>サイ</t>
    </rPh>
    <rPh sb="18" eb="20">
      <t>スンポウ</t>
    </rPh>
    <phoneticPr fontId="1"/>
  </si>
  <si>
    <t>VESA中心～床面（FL）までの高さ</t>
    <rPh sb="4" eb="6">
      <t>チュウシン</t>
    </rPh>
    <rPh sb="7" eb="9">
      <t>ユカメン</t>
    </rPh>
    <rPh sb="16" eb="17">
      <t>タカ</t>
    </rPh>
    <phoneticPr fontId="1"/>
  </si>
  <si>
    <t>施工面（スラブ）～VESA中心の高さ</t>
    <rPh sb="0" eb="3">
      <t>セコウメン</t>
    </rPh>
    <rPh sb="13" eb="15">
      <t>チュウシン</t>
    </rPh>
    <rPh sb="16" eb="17">
      <t>タカ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</si>
  <si>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と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が同一の場合</t>
    </r>
    <phoneticPr fontId="1"/>
  </si>
  <si>
    <t>③天井下端～ディスプレイ上端までの高さから算出</t>
    <rPh sb="1" eb="3">
      <t>テンジョウ</t>
    </rPh>
    <rPh sb="3" eb="5">
      <t>カタン</t>
    </rPh>
    <rPh sb="12" eb="14">
      <t>ジョウタン</t>
    </rPh>
    <rPh sb="17" eb="18">
      <t>タカ</t>
    </rPh>
    <rPh sb="21" eb="23">
      <t>サンシュツ</t>
    </rPh>
    <phoneticPr fontId="1"/>
  </si>
  <si>
    <t>⑤ディスプレイ下端～床面(FL)までの高さから算出</t>
    <rPh sb="7" eb="9">
      <t>カタン</t>
    </rPh>
    <rPh sb="10" eb="12">
      <t>ユカメン</t>
    </rPh>
    <rPh sb="19" eb="20">
      <t>タカ</t>
    </rPh>
    <rPh sb="23" eb="25">
      <t>サンシュツ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</si>
  <si>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上</t>
    </r>
    <r>
      <rPr>
        <b/>
        <sz val="26"/>
        <color theme="1"/>
        <rFont val="Meiryo UI"/>
        <family val="3"/>
        <charset val="128"/>
      </rPr>
      <t>の場合</t>
    </r>
    <rPh sb="20" eb="21">
      <t>ウエ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</si>
  <si>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下</t>
    </r>
    <r>
      <rPr>
        <b/>
        <sz val="26"/>
        <color theme="1"/>
        <rFont val="Meiryo UI"/>
        <family val="3"/>
        <charset val="128"/>
      </rPr>
      <t>の場合</t>
    </r>
    <rPh sb="20" eb="21">
      <t>シタ</t>
    </rPh>
    <phoneticPr fontId="1"/>
  </si>
  <si>
    <t>ポール長</t>
    <rPh sb="3" eb="4">
      <t>チョウ</t>
    </rPh>
    <phoneticPr fontId="1"/>
  </si>
  <si>
    <t>範囲</t>
    <rPh sb="0" eb="2">
      <t>ハンイ</t>
    </rPh>
    <phoneticPr fontId="1"/>
  </si>
  <si>
    <t>~</t>
    <phoneticPr fontId="1"/>
  </si>
  <si>
    <t>L=700</t>
    <phoneticPr fontId="1"/>
  </si>
  <si>
    <t>L=900</t>
    <phoneticPr fontId="1"/>
  </si>
  <si>
    <t>L=1100</t>
    <phoneticPr fontId="1"/>
  </si>
  <si>
    <t>※ベースのポールが見えてしまうため、天井ボード含まず250㎜以上の確保が必要です。</t>
    <phoneticPr fontId="1"/>
  </si>
  <si>
    <t>L=1300</t>
    <phoneticPr fontId="1"/>
  </si>
  <si>
    <t>L=1500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</si>
</sst>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㎜&quot;"/>
    <numFmt numFmtId="177" formatCode="0&quot;㎜&quot;"/>
  </numFmts>
  <fonts count="12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8"/>
      <color rgb="FF0070C0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b/>
      <sz val="26"/>
      <color theme="1"/>
      <name val="Meiryo UI"/>
      <family val="3"/>
      <charset val="128"/>
    </font>
    <font>
      <b/>
      <u/>
      <sz val="26"/>
      <color theme="1"/>
      <name val="Meiryo UI"/>
      <family val="3"/>
      <charset val="128"/>
    </font>
    <font>
      <b/>
      <sz val="26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5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3" fillId="0" borderId="3" xfId="0" applyFont="1" applyBorder="1">
      <alignment vertical="center"/>
    </xf>
    <xf numFmtId="0" fontId="0" fillId="0" borderId="10" xfId="0" applyBorder="1">
      <alignment vertical="center"/>
    </xf>
    <xf numFmtId="177" fontId="5" fillId="0" borderId="0" xfId="0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8" fillId="5" borderId="0" xfId="0" applyFont="1" applyFill="1">
      <alignment vertical="center"/>
    </xf>
    <xf numFmtId="176" fontId="3" fillId="0" borderId="1" xfId="0" applyNumberFormat="1" applyFont="1" applyBorder="1" applyProtection="1">
      <alignment vertical="center"/>
      <protection locked="0"/>
    </xf>
    <xf numFmtId="176" fontId="3" fillId="0" borderId="2" xfId="0" applyNumberFormat="1" applyFont="1" applyBorder="1" applyProtection="1">
      <alignment vertical="center"/>
      <protection locked="0"/>
    </xf>
    <xf numFmtId="176" fontId="3" fillId="2" borderId="2" xfId="0" applyNumberFormat="1" applyFont="1" applyFill="1" applyBorder="1" applyProtection="1">
      <alignment vertical="center"/>
      <protection hidden="1"/>
    </xf>
    <xf numFmtId="177" fontId="3" fillId="2" borderId="11" xfId="0" applyNumberFormat="1" applyFont="1" applyFill="1" applyBorder="1" applyProtection="1">
      <alignment vertical="center"/>
      <protection hidden="1"/>
    </xf>
    <xf numFmtId="177" fontId="3" fillId="2" borderId="12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Alignment="1" applyProtection="1">
      <alignment horizontal="right" vertical="center"/>
      <protection hidden="1"/>
    </xf>
    <xf numFmtId="176" fontId="3" fillId="2" borderId="1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Protection="1">
      <alignment vertical="center"/>
      <protection hidden="1"/>
    </xf>
    <xf numFmtId="0" fontId="2" fillId="0" borderId="7" xfId="0" applyFont="1" applyBorder="1" applyAlignment="1">
      <alignment vertical="top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</xdr:row>
          <xdr:rowOff>114300</xdr:rowOff>
        </xdr:from>
        <xdr:to>
          <xdr:col>3</xdr:col>
          <xdr:colOff>631155</xdr:colOff>
          <xdr:row>20</xdr:row>
          <xdr:rowOff>139700</xdr:rowOff>
        </xdr:to>
        <xdr:sp macro="" textlink="">
          <xdr:nvSpPr>
            <xdr:cNvPr id="16390" name="Object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C7DBD060-1486-AFA4-A954-DC4D8A8F66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277457</xdr:colOff>
      <xdr:row>2</xdr:row>
      <xdr:rowOff>175926</xdr:rowOff>
    </xdr:from>
    <xdr:to>
      <xdr:col>2</xdr:col>
      <xdr:colOff>1919620</xdr:colOff>
      <xdr:row>19</xdr:row>
      <xdr:rowOff>118136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350607" y="810926"/>
          <a:ext cx="1642163" cy="3180710"/>
          <a:chOff x="1485237" y="715829"/>
          <a:chExt cx="1999773" cy="526399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485237" y="5456584"/>
            <a:ext cx="199977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485237" y="1647149"/>
            <a:ext cx="167323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657247" y="715829"/>
            <a:ext cx="1286637" cy="29282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</xdr:grpSp>
    <xdr:clientData/>
  </xdr:twoCellAnchor>
  <xdr:twoCellAnchor>
    <xdr:from>
      <xdr:col>2</xdr:col>
      <xdr:colOff>1470660</xdr:colOff>
      <xdr:row>4</xdr:row>
      <xdr:rowOff>45720</xdr:rowOff>
    </xdr:from>
    <xdr:to>
      <xdr:col>2</xdr:col>
      <xdr:colOff>2415540</xdr:colOff>
      <xdr:row>5</xdr:row>
      <xdr:rowOff>30480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2543810" y="1061720"/>
          <a:ext cx="944880" cy="175260"/>
          <a:chOff x="2430780" y="1074420"/>
          <a:chExt cx="944880" cy="175260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>
            <a:endCxn id="7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222250</xdr:colOff>
          <xdr:row>1</xdr:row>
          <xdr:rowOff>101600</xdr:rowOff>
        </xdr:from>
        <xdr:to>
          <xdr:col>7</xdr:col>
          <xdr:colOff>190500</xdr:colOff>
          <xdr:row>24</xdr:row>
          <xdr:rowOff>67750</xdr:rowOff>
        </xdr:to>
        <xdr:sp macro="" textlink="">
          <xdr:nvSpPr>
            <xdr:cNvPr id="38746" name="Object 10074" hidden="1">
              <a:extLst>
                <a:ext uri="{63B3BB69-23CF-44E3-9099-C40C66FF867C}">
                  <a14:compatExt spid="_x0000_s38746"/>
                </a:ext>
                <a:ext uri="{FF2B5EF4-FFF2-40B4-BE49-F238E27FC236}">
                  <a16:creationId xmlns:a16="http://schemas.microsoft.com/office/drawing/2014/main" id="{C2D1B7A7-ADA1-0781-A412-6E94C074C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472427</xdr:colOff>
      <xdr:row>2</xdr:row>
      <xdr:rowOff>93838</xdr:rowOff>
    </xdr:from>
    <xdr:to>
      <xdr:col>3</xdr:col>
      <xdr:colOff>2146226</xdr:colOff>
      <xdr:row>22</xdr:row>
      <xdr:rowOff>171952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1863077" y="728838"/>
          <a:ext cx="1673799" cy="3888114"/>
          <a:chOff x="14392398" y="273368"/>
          <a:chExt cx="1704206" cy="3375995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4392398" y="273368"/>
            <a:ext cx="1042751" cy="17997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4407646" y="884827"/>
            <a:ext cx="1356067" cy="3189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4475893" y="3326830"/>
            <a:ext cx="1620711" cy="322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</xdr:grpSp>
    <xdr:clientData/>
  </xdr:twoCellAnchor>
  <xdr:twoCellAnchor>
    <xdr:from>
      <xdr:col>3</xdr:col>
      <xdr:colOff>1752600</xdr:colOff>
      <xdr:row>4</xdr:row>
      <xdr:rowOff>53340</xdr:rowOff>
    </xdr:from>
    <xdr:to>
      <xdr:col>3</xdr:col>
      <xdr:colOff>2697480</xdr:colOff>
      <xdr:row>5</xdr:row>
      <xdr:rowOff>38100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143250" y="106934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457200</xdr:colOff>
          <xdr:row>1</xdr:row>
          <xdr:rowOff>82550</xdr:rowOff>
        </xdr:from>
        <xdr:to>
          <xdr:col>4</xdr:col>
          <xdr:colOff>247650</xdr:colOff>
          <xdr:row>22</xdr:row>
          <xdr:rowOff>123277</xdr:rowOff>
        </xdr:to>
        <xdr:sp macro="" textlink="">
          <xdr:nvSpPr>
            <xdr:cNvPr id="17416" name="Object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B88BA6AA-B68F-A8A8-1721-DBB8443912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117520</xdr:colOff>
      <xdr:row>2</xdr:row>
      <xdr:rowOff>15934</xdr:rowOff>
    </xdr:from>
    <xdr:to>
      <xdr:col>2</xdr:col>
      <xdr:colOff>1014330</xdr:colOff>
      <xdr:row>3</xdr:row>
      <xdr:rowOff>22329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46220" y="656014"/>
          <a:ext cx="896810" cy="196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600" b="1"/>
            <a:t>スラブ</a:t>
          </a:r>
        </a:p>
      </xdr:txBody>
    </xdr:sp>
    <xdr:clientData/>
  </xdr:twoCellAnchor>
  <xdr:twoCellAnchor>
    <xdr:from>
      <xdr:col>2</xdr:col>
      <xdr:colOff>161118</xdr:colOff>
      <xdr:row>5</xdr:row>
      <xdr:rowOff>106878</xdr:rowOff>
    </xdr:from>
    <xdr:to>
      <xdr:col>2</xdr:col>
      <xdr:colOff>1441449</xdr:colOff>
      <xdr:row>7</xdr:row>
      <xdr:rowOff>74808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291418" y="1313378"/>
          <a:ext cx="1280331" cy="34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△</a:t>
          </a:r>
          <a:r>
            <a:rPr kumimoji="1" lang="ja-JP" altLang="en-US" sz="1600" b="1"/>
            <a:t>天井下端</a:t>
          </a:r>
        </a:p>
      </xdr:txBody>
    </xdr:sp>
    <xdr:clientData/>
  </xdr:twoCellAnchor>
  <xdr:twoCellAnchor>
    <xdr:from>
      <xdr:col>2</xdr:col>
      <xdr:colOff>148001</xdr:colOff>
      <xdr:row>19</xdr:row>
      <xdr:rowOff>1976</xdr:rowOff>
    </xdr:from>
    <xdr:to>
      <xdr:col>2</xdr:col>
      <xdr:colOff>1541880</xdr:colOff>
      <xdr:row>20</xdr:row>
      <xdr:rowOff>164324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278301" y="3875476"/>
          <a:ext cx="1393879" cy="352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▽</a:t>
          </a:r>
          <a:r>
            <a:rPr kumimoji="1" lang="ja-JP" altLang="en-US" sz="1600" b="1"/>
            <a:t>床面（</a:t>
          </a:r>
          <a:r>
            <a:rPr kumimoji="1" lang="en-US" altLang="ja-JP" sz="1600" b="1"/>
            <a:t>FL</a:t>
          </a:r>
          <a:r>
            <a:rPr kumimoji="1" lang="ja-JP" altLang="en-US" sz="1600" b="1"/>
            <a:t>）</a:t>
          </a:r>
        </a:p>
      </xdr:txBody>
    </xdr:sp>
    <xdr:clientData/>
  </xdr:twoCellAnchor>
  <xdr:twoCellAnchor>
    <xdr:from>
      <xdr:col>2</xdr:col>
      <xdr:colOff>1249680</xdr:colOff>
      <xdr:row>3</xdr:row>
      <xdr:rowOff>152400</xdr:rowOff>
    </xdr:from>
    <xdr:to>
      <xdr:col>2</xdr:col>
      <xdr:colOff>2194560</xdr:colOff>
      <xdr:row>4</xdr:row>
      <xdr:rowOff>137160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379980" y="97790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5A9B-2B93-460D-AAFC-A5E677CB240C}">
  <sheetPr>
    <pageSetUpPr fitToPage="1"/>
  </sheetPr>
  <dimension ref="A1:N57"/>
  <sheetViews>
    <sheetView showGridLines="0" tabSelected="1" view="pageBreakPreview" zoomScaleNormal="100" zoomScaleSheetLayoutView="100" workbookViewId="0">
      <selection activeCell="I25" sqref="I25"/>
    </sheetView>
  </sheetViews>
  <sheetFormatPr defaultRowHeight="15" x14ac:dyDescent="0.35"/>
  <cols>
    <col min="2" max="2" width="2.92578125" bestFit="1" customWidth="1"/>
    <col min="3" max="3" width="42.78515625" customWidth="1"/>
    <col min="4" max="4" width="12.0703125" bestFit="1" customWidth="1"/>
    <col min="5" max="5" width="9.92578125" bestFit="1" customWidth="1"/>
    <col min="7" max="7" width="10.210937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29" t="s">
        <v>21</v>
      </c>
      <c r="B1" s="29"/>
      <c r="C1" s="29"/>
      <c r="D1" s="29"/>
      <c r="E1" s="29"/>
      <c r="F1" s="29"/>
      <c r="G1" s="14"/>
      <c r="H1" s="14"/>
      <c r="I1" s="14"/>
      <c r="J1" s="14"/>
      <c r="K1" s="14"/>
      <c r="L1" s="14"/>
      <c r="M1" s="14"/>
      <c r="N1" s="14"/>
    </row>
    <row r="23" spans="2:5" ht="25" thickBot="1" x14ac:dyDescent="0.4">
      <c r="B23" s="26" t="s">
        <v>22</v>
      </c>
      <c r="C23" s="27"/>
      <c r="D23" s="27"/>
      <c r="E23" s="28"/>
    </row>
    <row r="24" spans="2:5" ht="20.5" thickTop="1" thickBot="1" x14ac:dyDescent="0.4">
      <c r="B24" s="2" t="s">
        <v>0</v>
      </c>
      <c r="C24" s="1" t="s">
        <v>9</v>
      </c>
      <c r="D24" s="17"/>
      <c r="E24" s="3" t="s">
        <v>16</v>
      </c>
    </row>
    <row r="25" spans="2:5" ht="20.5" thickTop="1" thickBot="1" x14ac:dyDescent="0.4">
      <c r="B25" s="25"/>
      <c r="C25" s="30" t="s">
        <v>32</v>
      </c>
      <c r="D25" s="30"/>
      <c r="E25" s="3"/>
    </row>
    <row r="26" spans="2:5" ht="20.5" thickTop="1" thickBot="1" x14ac:dyDescent="0.4">
      <c r="B26" s="2" t="s">
        <v>1</v>
      </c>
      <c r="C26" s="1" t="s">
        <v>10</v>
      </c>
      <c r="D26" s="17"/>
      <c r="E26" s="3" t="s">
        <v>16</v>
      </c>
    </row>
    <row r="27" spans="2:5" ht="20.5" thickTop="1" thickBot="1" x14ac:dyDescent="0.4">
      <c r="B27" s="2" t="s">
        <v>2</v>
      </c>
      <c r="C27" s="1" t="s">
        <v>11</v>
      </c>
      <c r="D27" s="17"/>
      <c r="E27" s="3" t="s">
        <v>16</v>
      </c>
    </row>
    <row r="28" spans="2:5" ht="20.5" thickTop="1" thickBot="1" x14ac:dyDescent="0.4">
      <c r="B28" s="2" t="s">
        <v>3</v>
      </c>
      <c r="C28" s="1" t="s">
        <v>12</v>
      </c>
      <c r="D28" s="17"/>
      <c r="E28" s="3" t="s">
        <v>16</v>
      </c>
    </row>
    <row r="29" spans="2:5" ht="20.5" thickTop="1" thickBot="1" x14ac:dyDescent="0.4">
      <c r="B29" s="2" t="s">
        <v>4</v>
      </c>
      <c r="C29" s="1" t="s">
        <v>13</v>
      </c>
      <c r="D29" s="19" t="str">
        <f>IF(OR(ISBLANK(D26),ISBLANK(D27),ISBLANK(D28)),"",D26-(D27+D28))</f>
        <v/>
      </c>
      <c r="E29" s="3" t="s">
        <v>15</v>
      </c>
    </row>
    <row r="30" spans="2:5" ht="20.5" thickTop="1" thickBot="1" x14ac:dyDescent="0.4">
      <c r="B30" s="2" t="s">
        <v>5</v>
      </c>
      <c r="C30" s="1" t="s">
        <v>20</v>
      </c>
      <c r="D30" s="20" t="str">
        <f>IF(OR(ISBLANK(D24),ISBLANK(D27),ISBLANK(D28)),"",ROUNDUP((D24+(D28/2)+D27),0))</f>
        <v/>
      </c>
      <c r="E30" s="3" t="s">
        <v>15</v>
      </c>
    </row>
    <row r="31" spans="2:5" ht="20.5" thickTop="1" thickBot="1" x14ac:dyDescent="0.4">
      <c r="B31" s="2" t="s">
        <v>7</v>
      </c>
      <c r="C31" s="1" t="s">
        <v>19</v>
      </c>
      <c r="D31" s="21" t="str">
        <f>IF(OR(ISBLANK(D24),ISBLANK(D26),ISBLANK(D30)),"",ROUNDUP((D24+D26)-D30,0))</f>
        <v/>
      </c>
      <c r="E31" s="3" t="s">
        <v>15</v>
      </c>
    </row>
    <row r="32" spans="2:5" ht="20.5" thickTop="1" thickBot="1" x14ac:dyDescent="0.4">
      <c r="B32" s="4" t="s">
        <v>8</v>
      </c>
      <c r="C32" s="5" t="s">
        <v>6</v>
      </c>
      <c r="D32" s="22" t="e">
        <f>VLOOKUP(D30,ポール選定表!$B$3:$E$7,4,TRUE)</f>
        <v>#N/A</v>
      </c>
      <c r="E32" s="6" t="s">
        <v>15</v>
      </c>
    </row>
    <row r="33" spans="2:7" ht="15.5" thickTop="1" x14ac:dyDescent="0.35"/>
    <row r="35" spans="2:7" ht="25" thickBot="1" x14ac:dyDescent="0.4">
      <c r="B35" s="26" t="s">
        <v>23</v>
      </c>
      <c r="C35" s="27"/>
      <c r="D35" s="27"/>
      <c r="E35" s="28"/>
    </row>
    <row r="36" spans="2:7" ht="20.5" thickTop="1" thickBot="1" x14ac:dyDescent="0.4">
      <c r="B36" s="2" t="s">
        <v>0</v>
      </c>
      <c r="C36" s="1" t="s">
        <v>9</v>
      </c>
      <c r="D36" s="17"/>
      <c r="E36" s="3" t="s">
        <v>16</v>
      </c>
    </row>
    <row r="37" spans="2:7" ht="20.5" thickTop="1" thickBot="1" x14ac:dyDescent="0.4">
      <c r="B37" s="25"/>
      <c r="C37" s="30" t="s">
        <v>32</v>
      </c>
      <c r="D37" s="30"/>
      <c r="E37" s="3"/>
    </row>
    <row r="38" spans="2:7" ht="20.5" thickTop="1" thickBot="1" x14ac:dyDescent="0.4">
      <c r="B38" s="2" t="s">
        <v>1</v>
      </c>
      <c r="C38" s="1" t="s">
        <v>10</v>
      </c>
      <c r="D38" s="17"/>
      <c r="E38" s="3" t="s">
        <v>16</v>
      </c>
    </row>
    <row r="39" spans="2:7" ht="20.5" thickTop="1" thickBot="1" x14ac:dyDescent="0.4">
      <c r="B39" s="2" t="s">
        <v>2</v>
      </c>
      <c r="C39" s="1" t="s">
        <v>11</v>
      </c>
      <c r="D39" s="23" t="str">
        <f>IF(OR(ISBLANK(D36),ISBLANK(D38),ISBLANK(D40)),"",D38-(D40+D41))</f>
        <v/>
      </c>
      <c r="E39" s="3" t="s">
        <v>15</v>
      </c>
    </row>
    <row r="40" spans="2:7" ht="20.5" thickTop="1" thickBot="1" x14ac:dyDescent="0.4">
      <c r="B40" s="2" t="s">
        <v>3</v>
      </c>
      <c r="C40" s="1" t="s">
        <v>12</v>
      </c>
      <c r="D40" s="17"/>
      <c r="E40" s="3" t="s">
        <v>16</v>
      </c>
    </row>
    <row r="41" spans="2:7" ht="20.5" thickTop="1" thickBot="1" x14ac:dyDescent="0.4">
      <c r="B41" s="2" t="s">
        <v>4</v>
      </c>
      <c r="C41" s="1" t="s">
        <v>13</v>
      </c>
      <c r="D41" s="18"/>
      <c r="E41" s="3" t="s">
        <v>16</v>
      </c>
      <c r="F41" s="1"/>
      <c r="G41" s="1"/>
    </row>
    <row r="42" spans="2:7" ht="20.5" thickTop="1" thickBot="1" x14ac:dyDescent="0.4">
      <c r="B42" s="2" t="s">
        <v>5</v>
      </c>
      <c r="C42" s="1" t="s">
        <v>20</v>
      </c>
      <c r="D42" s="20" t="str">
        <f>IF(OR(ISBLANK(D36),ISBLANK(D39),ISBLANK(D40)),"",ROUNDUP((D36+(D40/2)+D39),0))</f>
        <v/>
      </c>
      <c r="E42" s="3" t="s">
        <v>15</v>
      </c>
      <c r="F42" s="1"/>
    </row>
    <row r="43" spans="2:7" ht="20.5" thickTop="1" thickBot="1" x14ac:dyDescent="0.4">
      <c r="B43" s="2" t="s">
        <v>7</v>
      </c>
      <c r="C43" s="1" t="s">
        <v>19</v>
      </c>
      <c r="D43" s="21" t="str">
        <f>IF(OR(ISBLANK(D36),ISBLANK(D38),ISBLANK(D42)),"",ROUNDUP((D36+D38)-D42,0))</f>
        <v/>
      </c>
      <c r="E43" s="3" t="s">
        <v>15</v>
      </c>
      <c r="F43" s="1"/>
    </row>
    <row r="44" spans="2:7" ht="20.5" thickTop="1" thickBot="1" x14ac:dyDescent="0.4">
      <c r="B44" s="4" t="s">
        <v>8</v>
      </c>
      <c r="C44" s="5" t="s">
        <v>6</v>
      </c>
      <c r="D44" s="22" t="e">
        <f>VLOOKUP(D42,ポール選定表!$B$3:$E$7,4,TRUE)</f>
        <v>#N/A</v>
      </c>
      <c r="E44" s="6" t="s">
        <v>15</v>
      </c>
      <c r="F44" s="1"/>
    </row>
    <row r="45" spans="2:7" ht="20" thickTop="1" x14ac:dyDescent="0.35">
      <c r="F45" s="1"/>
    </row>
    <row r="46" spans="2:7" ht="19.5" x14ac:dyDescent="0.35">
      <c r="F46" s="1"/>
    </row>
    <row r="47" spans="2:7" ht="19.5" x14ac:dyDescent="0.35">
      <c r="F47" s="1"/>
    </row>
    <row r="48" spans="2:7" ht="19.5" x14ac:dyDescent="0.35">
      <c r="F48" s="1"/>
    </row>
    <row r="57" spans="13:13" x14ac:dyDescent="0.35">
      <c r="M57" s="11"/>
    </row>
  </sheetData>
  <sheetProtection algorithmName="SHA-512" hashValue="jZhgQOPyFmM4qvCLJtxVqLSya+p9XvV7j3kzDpMxekCfRdFGKoxDnav9SlL2QgSFHrn+BPtjPbAUVKZWBPf2cQ==" saltValue="WJJVj2X0v2e7CaDXYxQSeg==" spinCount="100000" sheet="1" objects="1" scenarios="1"/>
  <mergeCells count="5">
    <mergeCell ref="B23:E23"/>
    <mergeCell ref="B35:E35"/>
    <mergeCell ref="A1:F1"/>
    <mergeCell ref="C25:D25"/>
    <mergeCell ref="C37:D37"/>
  </mergeCells>
  <phoneticPr fontId="1"/>
  <conditionalFormatting sqref="D24">
    <cfRule type="cellIs" dxfId="5" priority="2" operator="lessThan">
      <formula>250</formula>
    </cfRule>
  </conditionalFormatting>
  <conditionalFormatting sqref="D36">
    <cfRule type="cellIs" dxfId="4" priority="1" operator="lessThan">
      <formula>250</formula>
    </cfRule>
  </conditionalFormatting>
  <pageMargins left="0.7" right="0.7" top="0.75" bottom="0.75" header="0.3" footer="0.3"/>
  <pageSetup paperSize="9" scale="57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6390" r:id="rId4">
          <objectPr defaultSize="0" autoPict="0" r:id="rId5">
            <anchor moveWithCells="1">
              <from>
                <xdr:col>2</xdr:col>
                <xdr:colOff>95250</xdr:colOff>
                <xdr:row>2</xdr:row>
                <xdr:rowOff>114300</xdr:rowOff>
              </from>
              <to>
                <xdr:col>3</xdr:col>
                <xdr:colOff>628650</xdr:colOff>
                <xdr:row>20</xdr:row>
                <xdr:rowOff>139700</xdr:rowOff>
              </to>
            </anchor>
          </objectPr>
        </oleObject>
      </mc:Choice>
      <mc:Fallback>
        <oleObject progId="AutoCAD.Drawing.24" shapeId="1639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4715-D392-4651-9C0F-B53D68D46176}">
  <sheetPr>
    <pageSetUpPr fitToPage="1"/>
  </sheetPr>
  <dimension ref="A1:N53"/>
  <sheetViews>
    <sheetView showGridLines="0" view="pageBreakPreview" zoomScaleNormal="100" zoomScaleSheetLayoutView="100" workbookViewId="0">
      <selection activeCell="L22" sqref="L22"/>
    </sheetView>
  </sheetViews>
  <sheetFormatPr defaultRowHeight="15" x14ac:dyDescent="0.35"/>
  <cols>
    <col min="2" max="2" width="2.92578125" bestFit="1" customWidth="1"/>
    <col min="3" max="3" width="3.5703125" bestFit="1" customWidth="1"/>
    <col min="4" max="4" width="43.7109375" customWidth="1"/>
    <col min="5" max="5" width="10.7109375" bestFit="1" customWidth="1"/>
    <col min="6" max="6" width="5.78515625" bestFit="1" customWidth="1"/>
    <col min="7" max="7" width="3.5703125" bestFit="1" customWidth="1"/>
    <col min="8" max="8" width="13.2109375" customWidth="1"/>
    <col min="9" max="9" width="10.7109375" bestFit="1" customWidth="1"/>
    <col min="10" max="10" width="5.78515625" bestFit="1" customWidth="1"/>
    <col min="11" max="11" width="10.2109375" bestFit="1" customWidth="1"/>
    <col min="12" max="12" width="8.0703125" bestFit="1" customWidth="1"/>
    <col min="13" max="13" width="9.35546875" bestFit="1" customWidth="1"/>
    <col min="14" max="14" width="3.5703125" bestFit="1" customWidth="1"/>
    <col min="15" max="15" width="38.28515625" bestFit="1" customWidth="1"/>
    <col min="16" max="16" width="10.7109375" bestFit="1" customWidth="1"/>
    <col min="17" max="17" width="5.78515625" bestFit="1" customWidth="1"/>
  </cols>
  <sheetData>
    <row r="1" spans="1:14" ht="35" x14ac:dyDescent="0.35">
      <c r="A1" s="34" t="s">
        <v>24</v>
      </c>
      <c r="B1" s="34"/>
      <c r="C1" s="34"/>
      <c r="D1" s="34"/>
      <c r="E1" s="34"/>
      <c r="F1" s="34"/>
      <c r="G1" s="34"/>
      <c r="H1" s="34"/>
      <c r="I1" s="15"/>
      <c r="J1" s="15"/>
      <c r="K1" s="15"/>
      <c r="L1" s="15"/>
      <c r="M1" s="15"/>
      <c r="N1" s="15"/>
    </row>
    <row r="26" spans="3:6" ht="25" thickBot="1" x14ac:dyDescent="0.4">
      <c r="C26" s="31" t="s">
        <v>22</v>
      </c>
      <c r="D26" s="32"/>
      <c r="E26" s="32"/>
      <c r="F26" s="33"/>
    </row>
    <row r="27" spans="3:6" ht="20.5" thickTop="1" thickBot="1" x14ac:dyDescent="0.4">
      <c r="C27" s="2" t="s">
        <v>0</v>
      </c>
      <c r="D27" s="1" t="s">
        <v>9</v>
      </c>
      <c r="E27" s="17"/>
      <c r="F27" s="3" t="s">
        <v>16</v>
      </c>
    </row>
    <row r="28" spans="3:6" ht="20.5" thickTop="1" thickBot="1" x14ac:dyDescent="0.4">
      <c r="C28" s="25"/>
      <c r="D28" s="30" t="s">
        <v>32</v>
      </c>
      <c r="E28" s="30"/>
      <c r="F28" s="3"/>
    </row>
    <row r="29" spans="3:6" ht="20.5" thickTop="1" thickBot="1" x14ac:dyDescent="0.4">
      <c r="C29" s="2" t="s">
        <v>1</v>
      </c>
      <c r="D29" s="1" t="s">
        <v>10</v>
      </c>
      <c r="E29" s="17"/>
      <c r="F29" s="3" t="s">
        <v>16</v>
      </c>
    </row>
    <row r="30" spans="3:6" ht="20.5" thickTop="1" thickBot="1" x14ac:dyDescent="0.4">
      <c r="C30" s="2" t="s">
        <v>2</v>
      </c>
      <c r="D30" s="1" t="s">
        <v>11</v>
      </c>
      <c r="E30" s="17"/>
      <c r="F30" s="3" t="s">
        <v>16</v>
      </c>
    </row>
    <row r="31" spans="3:6" ht="20.5" thickTop="1" thickBot="1" x14ac:dyDescent="0.4">
      <c r="C31" s="2" t="s">
        <v>3</v>
      </c>
      <c r="D31" s="1" t="s">
        <v>12</v>
      </c>
      <c r="E31" s="17"/>
      <c r="F31" s="3" t="s">
        <v>16</v>
      </c>
    </row>
    <row r="32" spans="3:6" ht="20.5" thickTop="1" thickBot="1" x14ac:dyDescent="0.4">
      <c r="C32" s="2" t="s">
        <v>4</v>
      </c>
      <c r="D32" s="1" t="s">
        <v>13</v>
      </c>
      <c r="E32" s="19" t="str">
        <f>IF(OR(ISBLANK(E29),ISBLANK(E30),ISBLANK(E31)),"",E29-(E30+E31))</f>
        <v/>
      </c>
      <c r="F32" s="3" t="s">
        <v>15</v>
      </c>
    </row>
    <row r="33" spans="3:6" ht="20.5" thickTop="1" thickBot="1" x14ac:dyDescent="0.4">
      <c r="C33" s="2" t="s">
        <v>5</v>
      </c>
      <c r="D33" s="1" t="s">
        <v>14</v>
      </c>
      <c r="E33" s="20" t="str">
        <f>IF(OR(ISBLANK(E27),ISBLANK(E30),ISBLANK(E31),ISBLANK(E37)),"",ROUNDUP((E27+(E31/2)+E30+E37),0))</f>
        <v/>
      </c>
      <c r="F33" s="3" t="s">
        <v>15</v>
      </c>
    </row>
    <row r="34" spans="3:6" ht="20.5" thickTop="1" thickBot="1" x14ac:dyDescent="0.4">
      <c r="C34" s="2" t="s">
        <v>7</v>
      </c>
      <c r="D34" s="1" t="s">
        <v>19</v>
      </c>
      <c r="E34" s="21" t="str">
        <f>IF(OR(ISBLANK(E27),ISBLANK(E29),ISBLANK(E33)),"",ROUNDUP((E27+E29)-E33,0))</f>
        <v/>
      </c>
      <c r="F34" s="3" t="s">
        <v>15</v>
      </c>
    </row>
    <row r="35" spans="3:6" ht="20.5" thickTop="1" thickBot="1" x14ac:dyDescent="0.4">
      <c r="C35" s="2" t="s">
        <v>8</v>
      </c>
      <c r="D35" s="7" t="s">
        <v>6</v>
      </c>
      <c r="E35" s="24" t="e">
        <f>VLOOKUP(E33,ポール選定表!$B$3:$E$7,4,TRUE)</f>
        <v>#N/A</v>
      </c>
      <c r="F35" s="3" t="s">
        <v>15</v>
      </c>
    </row>
    <row r="36" spans="3:6" ht="20.5" thickTop="1" thickBot="1" x14ac:dyDescent="0.4">
      <c r="C36" s="2"/>
      <c r="D36" s="7"/>
      <c r="E36" s="10"/>
      <c r="F36" s="3"/>
    </row>
    <row r="37" spans="3:6" ht="20.5" thickTop="1" thickBot="1" x14ac:dyDescent="0.4">
      <c r="C37" s="4" t="s">
        <v>17</v>
      </c>
      <c r="D37" s="8" t="s">
        <v>18</v>
      </c>
      <c r="E37" s="17"/>
      <c r="F37" s="9" t="s">
        <v>16</v>
      </c>
    </row>
    <row r="38" spans="3:6" ht="15.5" thickTop="1" x14ac:dyDescent="0.35"/>
    <row r="40" spans="3:6" ht="19.5" x14ac:dyDescent="0.35">
      <c r="D40" s="1"/>
      <c r="E40" s="1"/>
    </row>
    <row r="41" spans="3:6" ht="25" thickBot="1" x14ac:dyDescent="0.4">
      <c r="C41" s="31" t="s">
        <v>23</v>
      </c>
      <c r="D41" s="32"/>
      <c r="E41" s="32"/>
      <c r="F41" s="33"/>
    </row>
    <row r="42" spans="3:6" ht="20.5" thickTop="1" thickBot="1" x14ac:dyDescent="0.4">
      <c r="C42" s="2" t="s">
        <v>0</v>
      </c>
      <c r="D42" s="1" t="s">
        <v>9</v>
      </c>
      <c r="E42" s="17"/>
      <c r="F42" s="3" t="s">
        <v>16</v>
      </c>
    </row>
    <row r="43" spans="3:6" ht="20.5" thickTop="1" thickBot="1" x14ac:dyDescent="0.4">
      <c r="C43" s="25"/>
      <c r="D43" s="30" t="s">
        <v>32</v>
      </c>
      <c r="E43" s="30"/>
      <c r="F43" s="3"/>
    </row>
    <row r="44" spans="3:6" ht="20.5" thickTop="1" thickBot="1" x14ac:dyDescent="0.4">
      <c r="C44" s="2" t="s">
        <v>1</v>
      </c>
      <c r="D44" s="1" t="s">
        <v>10</v>
      </c>
      <c r="E44" s="17"/>
      <c r="F44" s="3" t="s">
        <v>16</v>
      </c>
    </row>
    <row r="45" spans="3:6" ht="20.5" thickTop="1" thickBot="1" x14ac:dyDescent="0.4">
      <c r="C45" s="2" t="s">
        <v>2</v>
      </c>
      <c r="D45" s="1" t="s">
        <v>11</v>
      </c>
      <c r="E45" s="23" t="str">
        <f>IF(OR(ISBLANK(E44),ISBLANK(E46),ISBLANK(E47)),"",E44-(E46+E47))</f>
        <v/>
      </c>
      <c r="F45" s="3" t="s">
        <v>16</v>
      </c>
    </row>
    <row r="46" spans="3:6" ht="20.5" thickTop="1" thickBot="1" x14ac:dyDescent="0.4">
      <c r="C46" s="2" t="s">
        <v>3</v>
      </c>
      <c r="D46" s="1" t="s">
        <v>12</v>
      </c>
      <c r="E46" s="17"/>
      <c r="F46" s="3" t="s">
        <v>16</v>
      </c>
    </row>
    <row r="47" spans="3:6" ht="20.5" thickTop="1" thickBot="1" x14ac:dyDescent="0.4">
      <c r="C47" s="2" t="s">
        <v>4</v>
      </c>
      <c r="D47" s="1" t="s">
        <v>13</v>
      </c>
      <c r="E47" s="18"/>
      <c r="F47" s="3" t="s">
        <v>15</v>
      </c>
    </row>
    <row r="48" spans="3:6" ht="20.5" thickTop="1" thickBot="1" x14ac:dyDescent="0.4">
      <c r="C48" s="2" t="s">
        <v>5</v>
      </c>
      <c r="D48" s="1" t="s">
        <v>14</v>
      </c>
      <c r="E48" s="20" t="str">
        <f>IF(OR(ISBLANK(E42),ISBLANK(E45),ISBLANK(E46),ISBLANK(E52)),"",ROUNDUP((E42+(E46/2)+E45+E52),0))</f>
        <v/>
      </c>
      <c r="F48" s="3" t="s">
        <v>15</v>
      </c>
    </row>
    <row r="49" spans="3:6" ht="20.5" thickTop="1" thickBot="1" x14ac:dyDescent="0.4">
      <c r="C49" s="2" t="s">
        <v>7</v>
      </c>
      <c r="D49" s="1" t="s">
        <v>19</v>
      </c>
      <c r="E49" s="21" t="str">
        <f>IF(OR(ISBLANK(E42),ISBLANK(E44),ISBLANK(E48)),"",ROUNDUP((E42+E44)-E48,0))</f>
        <v/>
      </c>
      <c r="F49" s="3" t="s">
        <v>15</v>
      </c>
    </row>
    <row r="50" spans="3:6" ht="20.5" thickTop="1" thickBot="1" x14ac:dyDescent="0.4">
      <c r="C50" s="2" t="s">
        <v>8</v>
      </c>
      <c r="D50" s="7" t="s">
        <v>6</v>
      </c>
      <c r="E50" s="24" t="e">
        <f>VLOOKUP(E48,ポール選定表!$B$3:$E$7,4,TRUE)</f>
        <v>#N/A</v>
      </c>
      <c r="F50" s="3" t="s">
        <v>15</v>
      </c>
    </row>
    <row r="51" spans="3:6" ht="20.5" thickTop="1" thickBot="1" x14ac:dyDescent="0.4">
      <c r="C51" s="2"/>
      <c r="D51" s="7"/>
      <c r="E51" s="10"/>
      <c r="F51" s="3"/>
    </row>
    <row r="52" spans="3:6" ht="20.5" thickTop="1" thickBot="1" x14ac:dyDescent="0.4">
      <c r="C52" s="4" t="s">
        <v>17</v>
      </c>
      <c r="D52" s="8" t="s">
        <v>18</v>
      </c>
      <c r="E52" s="17"/>
      <c r="F52" s="9" t="s">
        <v>16</v>
      </c>
    </row>
    <row r="53" spans="3:6" ht="15.5" thickTop="1" x14ac:dyDescent="0.35"/>
  </sheetData>
  <sheetProtection algorithmName="SHA-512" hashValue="OGZ+3EiFxmzfqgWYEmpA4scnHWdrrxZHvF0V7r9HzE0CK7ogPBLEVLO8KQxj7It4E5bq6X/8En/urar78lpHXw==" saltValue="/X5DP40Qq8lgMmLOCkq8/Q==" spinCount="100000" sheet="1" objects="1" scenarios="1"/>
  <mergeCells count="5">
    <mergeCell ref="C26:F26"/>
    <mergeCell ref="C41:F41"/>
    <mergeCell ref="A1:H1"/>
    <mergeCell ref="D28:E28"/>
    <mergeCell ref="D43:E43"/>
  </mergeCells>
  <phoneticPr fontId="1"/>
  <conditionalFormatting sqref="E27">
    <cfRule type="cellIs" dxfId="3" priority="2" operator="lessThan">
      <formula>250</formula>
    </cfRule>
  </conditionalFormatting>
  <conditionalFormatting sqref="E42">
    <cfRule type="cellIs" dxfId="2" priority="1" operator="lessThan">
      <formula>250</formula>
    </cfRule>
  </conditionalFormatting>
  <pageMargins left="0.7" right="0.7" top="0.75" bottom="0.75" header="0.3" footer="0.3"/>
  <pageSetup paperSize="9" scale="71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38746" r:id="rId4">
          <objectPr defaultSize="0" autoPict="0" r:id="rId5">
            <anchor moveWithCells="1">
              <from>
                <xdr:col>1</xdr:col>
                <xdr:colOff>222250</xdr:colOff>
                <xdr:row>1</xdr:row>
                <xdr:rowOff>101600</xdr:rowOff>
              </from>
              <to>
                <xdr:col>7</xdr:col>
                <xdr:colOff>190500</xdr:colOff>
                <xdr:row>24</xdr:row>
                <xdr:rowOff>69850</xdr:rowOff>
              </to>
            </anchor>
          </objectPr>
        </oleObject>
      </mc:Choice>
      <mc:Fallback>
        <oleObject progId="AutoCAD.Drawing.24" shapeId="3874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44E3-1B27-4E4A-AD48-4DDAF7BA13AB}">
  <sheetPr>
    <pageSetUpPr fitToPage="1"/>
  </sheetPr>
  <dimension ref="A1:N57"/>
  <sheetViews>
    <sheetView showGridLines="0" view="pageBreakPreview" zoomScaleNormal="100" zoomScaleSheetLayoutView="100" workbookViewId="0">
      <selection activeCell="I18" sqref="I18"/>
    </sheetView>
  </sheetViews>
  <sheetFormatPr defaultRowHeight="15" x14ac:dyDescent="0.35"/>
  <cols>
    <col min="2" max="2" width="3.5703125" bestFit="1" customWidth="1"/>
    <col min="3" max="3" width="43.92578125" customWidth="1"/>
    <col min="4" max="4" width="10.7109375" bestFit="1" customWidth="1"/>
    <col min="5" max="5" width="7.78515625" customWidth="1"/>
    <col min="6" max="6" width="4.640625" customWidth="1"/>
    <col min="7" max="7" width="5.7851562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38" t="s">
        <v>25</v>
      </c>
      <c r="B1" s="38"/>
      <c r="C1" s="38"/>
      <c r="D1" s="38"/>
      <c r="E1" s="38"/>
      <c r="F1" s="38"/>
      <c r="G1" s="38"/>
      <c r="H1" s="38"/>
      <c r="I1" s="16"/>
      <c r="J1" s="16"/>
      <c r="K1" s="16"/>
      <c r="L1" s="16"/>
      <c r="M1" s="16"/>
      <c r="N1" s="16"/>
    </row>
    <row r="24" spans="2:7" ht="25" thickBot="1" x14ac:dyDescent="0.4">
      <c r="B24" s="35" t="s">
        <v>22</v>
      </c>
      <c r="C24" s="36"/>
      <c r="D24" s="36"/>
      <c r="E24" s="37"/>
    </row>
    <row r="25" spans="2:7" ht="20.5" thickTop="1" thickBot="1" x14ac:dyDescent="0.4">
      <c r="B25" s="2" t="s">
        <v>0</v>
      </c>
      <c r="C25" s="1" t="s">
        <v>9</v>
      </c>
      <c r="D25" s="17"/>
      <c r="E25" s="3" t="s">
        <v>16</v>
      </c>
    </row>
    <row r="26" spans="2:7" ht="20.5" thickTop="1" thickBot="1" x14ac:dyDescent="0.4">
      <c r="B26" s="25"/>
      <c r="C26" s="30" t="s">
        <v>32</v>
      </c>
      <c r="D26" s="30"/>
      <c r="E26" s="3"/>
    </row>
    <row r="27" spans="2:7" ht="20.5" thickTop="1" thickBot="1" x14ac:dyDescent="0.4">
      <c r="B27" s="2" t="s">
        <v>1</v>
      </c>
      <c r="C27" s="1" t="s">
        <v>10</v>
      </c>
      <c r="D27" s="17"/>
      <c r="E27" s="3" t="s">
        <v>16</v>
      </c>
    </row>
    <row r="28" spans="2:7" ht="20.5" thickTop="1" thickBot="1" x14ac:dyDescent="0.4">
      <c r="B28" s="2" t="s">
        <v>2</v>
      </c>
      <c r="C28" s="1" t="s">
        <v>11</v>
      </c>
      <c r="D28" s="17"/>
      <c r="E28" s="3" t="s">
        <v>16</v>
      </c>
    </row>
    <row r="29" spans="2:7" ht="20.5" thickTop="1" thickBot="1" x14ac:dyDescent="0.4">
      <c r="B29" s="2" t="s">
        <v>3</v>
      </c>
      <c r="C29" s="1" t="s">
        <v>12</v>
      </c>
      <c r="D29" s="17"/>
      <c r="E29" s="3" t="s">
        <v>16</v>
      </c>
      <c r="F29" s="1"/>
      <c r="G29" s="1"/>
    </row>
    <row r="30" spans="2:7" ht="20.5" thickTop="1" thickBot="1" x14ac:dyDescent="0.4">
      <c r="B30" s="2" t="s">
        <v>4</v>
      </c>
      <c r="C30" s="1" t="s">
        <v>13</v>
      </c>
      <c r="D30" s="19" t="str">
        <f>IF(OR(ISBLANK(D27),ISBLANK(D28),ISBLANK(D29)),"",D27-(D28+D29))</f>
        <v/>
      </c>
      <c r="E30" s="3" t="s">
        <v>15</v>
      </c>
      <c r="F30" s="1"/>
    </row>
    <row r="31" spans="2:7" ht="20.5" thickTop="1" thickBot="1" x14ac:dyDescent="0.4">
      <c r="B31" s="2" t="s">
        <v>5</v>
      </c>
      <c r="C31" s="1" t="s">
        <v>14</v>
      </c>
      <c r="D31" s="20" t="str">
        <f>IF(OR(ISBLANK(D25),ISBLANK(D28),ISBLANK(D29),ISBLANK(D35)),"",ROUNDUP((D25+(D29/2)+D28+D35),0))</f>
        <v/>
      </c>
      <c r="E31" s="3" t="s">
        <v>15</v>
      </c>
      <c r="F31" s="1"/>
    </row>
    <row r="32" spans="2:7" ht="20.5" thickTop="1" thickBot="1" x14ac:dyDescent="0.4">
      <c r="B32" s="2" t="s">
        <v>7</v>
      </c>
      <c r="C32" s="1" t="s">
        <v>19</v>
      </c>
      <c r="D32" s="21" t="str">
        <f>IF(OR(ISBLANK(D25),ISBLANK(D27),ISBLANK(D31)),"",ROUNDUP((D25+D27)-D31,0))</f>
        <v/>
      </c>
      <c r="E32" s="3" t="s">
        <v>15</v>
      </c>
      <c r="F32" s="1"/>
    </row>
    <row r="33" spans="2:6" ht="20.5" thickTop="1" thickBot="1" x14ac:dyDescent="0.4">
      <c r="B33" s="2" t="s">
        <v>8</v>
      </c>
      <c r="C33" s="7" t="s">
        <v>6</v>
      </c>
      <c r="D33" s="24" t="e">
        <f>VLOOKUP(D31,ポール選定表!$B$3:$E$5,4,TRUE)</f>
        <v>#N/A</v>
      </c>
      <c r="E33" s="3" t="s">
        <v>15</v>
      </c>
      <c r="F33" s="1"/>
    </row>
    <row r="34" spans="2:6" ht="20.5" thickTop="1" thickBot="1" x14ac:dyDescent="0.4">
      <c r="B34" s="2"/>
      <c r="C34" s="7"/>
      <c r="D34" s="10"/>
      <c r="E34" s="3"/>
      <c r="F34" s="1"/>
    </row>
    <row r="35" spans="2:6" ht="20.5" thickTop="1" thickBot="1" x14ac:dyDescent="0.4">
      <c r="B35" s="4" t="s">
        <v>17</v>
      </c>
      <c r="C35" s="8" t="s">
        <v>18</v>
      </c>
      <c r="D35" s="17"/>
      <c r="E35" s="9" t="s">
        <v>16</v>
      </c>
      <c r="F35" s="1"/>
    </row>
    <row r="36" spans="2:6" ht="20" thickTop="1" x14ac:dyDescent="0.35">
      <c r="F36" s="1"/>
    </row>
    <row r="38" spans="2:6" ht="19.5" x14ac:dyDescent="0.35">
      <c r="C38" s="1"/>
      <c r="D38" s="1"/>
    </row>
    <row r="39" spans="2:6" ht="25" thickBot="1" x14ac:dyDescent="0.4">
      <c r="B39" s="35" t="s">
        <v>23</v>
      </c>
      <c r="C39" s="36"/>
      <c r="D39" s="36"/>
      <c r="E39" s="37"/>
    </row>
    <row r="40" spans="2:6" ht="20.5" thickTop="1" thickBot="1" x14ac:dyDescent="0.4">
      <c r="B40" s="2" t="s">
        <v>0</v>
      </c>
      <c r="C40" s="1" t="s">
        <v>9</v>
      </c>
      <c r="D40" s="17"/>
      <c r="E40" s="3" t="s">
        <v>16</v>
      </c>
    </row>
    <row r="41" spans="2:6" ht="20.5" thickTop="1" thickBot="1" x14ac:dyDescent="0.4">
      <c r="B41" s="25"/>
      <c r="C41" s="30" t="s">
        <v>32</v>
      </c>
      <c r="D41" s="30"/>
      <c r="E41" s="3"/>
    </row>
    <row r="42" spans="2:6" ht="20.5" thickTop="1" thickBot="1" x14ac:dyDescent="0.4">
      <c r="B42" s="2" t="s">
        <v>1</v>
      </c>
      <c r="C42" s="1" t="s">
        <v>10</v>
      </c>
      <c r="D42" s="17"/>
      <c r="E42" s="3" t="s">
        <v>16</v>
      </c>
    </row>
    <row r="43" spans="2:6" ht="20.5" thickTop="1" thickBot="1" x14ac:dyDescent="0.4">
      <c r="B43" s="2" t="s">
        <v>2</v>
      </c>
      <c r="C43" s="1" t="s">
        <v>11</v>
      </c>
      <c r="D43" s="23" t="str">
        <f>IF(OR(ISBLANK(D42),ISBLANK(D44),ISBLANK(D45)),"",D42-(D44+D45))</f>
        <v/>
      </c>
      <c r="E43" s="3" t="s">
        <v>16</v>
      </c>
    </row>
    <row r="44" spans="2:6" ht="20.5" thickTop="1" thickBot="1" x14ac:dyDescent="0.4">
      <c r="B44" s="2" t="s">
        <v>3</v>
      </c>
      <c r="C44" s="1" t="s">
        <v>12</v>
      </c>
      <c r="D44" s="17"/>
      <c r="E44" s="3" t="s">
        <v>16</v>
      </c>
    </row>
    <row r="45" spans="2:6" ht="20.5" thickTop="1" thickBot="1" x14ac:dyDescent="0.4">
      <c r="B45" s="2" t="s">
        <v>4</v>
      </c>
      <c r="C45" s="1" t="s">
        <v>13</v>
      </c>
      <c r="D45" s="18"/>
      <c r="E45" s="3" t="s">
        <v>15</v>
      </c>
    </row>
    <row r="46" spans="2:6" ht="20.5" thickTop="1" thickBot="1" x14ac:dyDescent="0.4">
      <c r="B46" s="2" t="s">
        <v>5</v>
      </c>
      <c r="C46" s="1" t="s">
        <v>14</v>
      </c>
      <c r="D46" s="20" t="str">
        <f>IF(OR(ISBLANK(D40),ISBLANK(D43),ISBLANK(D44),ISBLANK(D50)),"",ROUNDUP((D40+(D44/2)+D43+D50),0))</f>
        <v/>
      </c>
      <c r="E46" s="3" t="s">
        <v>15</v>
      </c>
    </row>
    <row r="47" spans="2:6" ht="20.5" thickTop="1" thickBot="1" x14ac:dyDescent="0.4">
      <c r="B47" s="2" t="s">
        <v>7</v>
      </c>
      <c r="C47" s="1" t="s">
        <v>19</v>
      </c>
      <c r="D47" s="21" t="str">
        <f>IF(OR(ISBLANK(D40),ISBLANK(D42),ISBLANK(D46)),"",ROUNDUP((D40+D42)-D46,0))</f>
        <v/>
      </c>
      <c r="E47" s="3" t="s">
        <v>15</v>
      </c>
    </row>
    <row r="48" spans="2:6" ht="20.5" thickTop="1" thickBot="1" x14ac:dyDescent="0.4">
      <c r="B48" s="2" t="s">
        <v>8</v>
      </c>
      <c r="C48" s="7" t="s">
        <v>6</v>
      </c>
      <c r="D48" s="24" t="e">
        <f>VLOOKUP(D46,ポール選定表!$B$3:$E$5,4,TRUE)</f>
        <v>#N/A</v>
      </c>
      <c r="E48" s="3" t="s">
        <v>15</v>
      </c>
    </row>
    <row r="49" spans="2:13" ht="20.5" thickTop="1" thickBot="1" x14ac:dyDescent="0.4">
      <c r="B49" s="2"/>
      <c r="C49" s="7"/>
      <c r="D49" s="10"/>
      <c r="E49" s="3"/>
    </row>
    <row r="50" spans="2:13" ht="20.5" thickTop="1" thickBot="1" x14ac:dyDescent="0.4">
      <c r="B50" s="4" t="s">
        <v>17</v>
      </c>
      <c r="C50" s="8" t="s">
        <v>18</v>
      </c>
      <c r="D50" s="17"/>
      <c r="E50" s="9" t="s">
        <v>16</v>
      </c>
    </row>
    <row r="51" spans="2:13" ht="15.5" thickTop="1" x14ac:dyDescent="0.35"/>
    <row r="57" spans="2:13" x14ac:dyDescent="0.35">
      <c r="M57" s="11"/>
    </row>
  </sheetData>
  <sheetProtection algorithmName="SHA-512" hashValue="kjIzjqsotv7PQuMfeJNM/oS4O6HD3YwqOwubmmsKdXCWkI9GH1f6HOAjyQbs3b4TYwFWbGtuMB9HtXID+hA//g==" saltValue="QYkEd90rHhOEvKbe0v9sOA==" spinCount="100000" sheet="1" objects="1" scenarios="1"/>
  <mergeCells count="5">
    <mergeCell ref="B24:E24"/>
    <mergeCell ref="B39:E39"/>
    <mergeCell ref="A1:H1"/>
    <mergeCell ref="C26:D26"/>
    <mergeCell ref="C41:D41"/>
  </mergeCells>
  <phoneticPr fontId="1"/>
  <conditionalFormatting sqref="D25">
    <cfRule type="cellIs" dxfId="1" priority="2" operator="lessThan">
      <formula>250</formula>
    </cfRule>
  </conditionalFormatting>
  <conditionalFormatting sqref="D40">
    <cfRule type="cellIs" dxfId="0" priority="1" operator="lessThan">
      <formula>250</formula>
    </cfRule>
  </conditionalFormatting>
  <pageMargins left="0.7" right="0.7" top="0.75" bottom="0.75" header="0.3" footer="0.3"/>
  <pageSetup paperSize="9" scale="76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7416" r:id="rId4">
          <objectPr defaultSize="0" autoPict="0" r:id="rId5">
            <anchor moveWithCells="1">
              <from>
                <xdr:col>0</xdr:col>
                <xdr:colOff>457200</xdr:colOff>
                <xdr:row>1</xdr:row>
                <xdr:rowOff>82550</xdr:rowOff>
              </from>
              <to>
                <xdr:col>4</xdr:col>
                <xdr:colOff>247650</xdr:colOff>
                <xdr:row>22</xdr:row>
                <xdr:rowOff>120650</xdr:rowOff>
              </to>
            </anchor>
          </objectPr>
        </oleObject>
      </mc:Choice>
      <mc:Fallback>
        <oleObject progId="AutoCAD.Drawing.24" shapeId="1741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40D3-3F16-4C5C-9E87-97E25D9A5C65}">
  <dimension ref="B2:E9"/>
  <sheetViews>
    <sheetView workbookViewId="0">
      <selection activeCell="F10" sqref="F10"/>
    </sheetView>
  </sheetViews>
  <sheetFormatPr defaultRowHeight="15" x14ac:dyDescent="0.35"/>
  <cols>
    <col min="3" max="3" width="2.5703125" bestFit="1" customWidth="1"/>
    <col min="4" max="4" width="5.28515625" bestFit="1" customWidth="1"/>
  </cols>
  <sheetData>
    <row r="2" spans="2:5" x14ac:dyDescent="0.35">
      <c r="B2" s="39" t="s">
        <v>27</v>
      </c>
      <c r="C2" s="39"/>
      <c r="D2" s="39"/>
      <c r="E2" t="s">
        <v>26</v>
      </c>
    </row>
    <row r="3" spans="2:5" x14ac:dyDescent="0.35">
      <c r="B3">
        <v>700</v>
      </c>
      <c r="C3" t="s">
        <v>28</v>
      </c>
      <c r="D3" s="12">
        <v>850</v>
      </c>
      <c r="E3" s="13" t="s">
        <v>29</v>
      </c>
    </row>
    <row r="4" spans="2:5" x14ac:dyDescent="0.35">
      <c r="B4">
        <v>900</v>
      </c>
      <c r="C4" t="s">
        <v>28</v>
      </c>
      <c r="D4" s="12">
        <v>1050</v>
      </c>
      <c r="E4" s="13" t="s">
        <v>30</v>
      </c>
    </row>
    <row r="5" spans="2:5" x14ac:dyDescent="0.35">
      <c r="B5">
        <v>1100</v>
      </c>
      <c r="C5" t="s">
        <v>28</v>
      </c>
      <c r="D5" s="12">
        <v>1250</v>
      </c>
      <c r="E5" s="13" t="s">
        <v>31</v>
      </c>
    </row>
    <row r="6" spans="2:5" x14ac:dyDescent="0.35">
      <c r="B6">
        <v>1300</v>
      </c>
      <c r="C6" t="s">
        <v>28</v>
      </c>
      <c r="D6" s="12">
        <v>1450</v>
      </c>
      <c r="E6" s="13" t="s">
        <v>33</v>
      </c>
    </row>
    <row r="7" spans="2:5" x14ac:dyDescent="0.35">
      <c r="B7">
        <v>1500</v>
      </c>
      <c r="C7" t="s">
        <v>28</v>
      </c>
      <c r="D7" s="12">
        <v>1650</v>
      </c>
      <c r="E7" s="13" t="s">
        <v>34</v>
      </c>
    </row>
    <row r="8" spans="2:5" x14ac:dyDescent="0.35">
      <c r="D8" s="12"/>
      <c r="E8" s="13"/>
    </row>
    <row r="9" spans="2:5" x14ac:dyDescent="0.35">
      <c r="D9" s="12"/>
      <c r="E9" s="13"/>
    </row>
  </sheetData>
  <sheetProtection algorithmName="SHA-512" hashValue="T/hSGsQPXWT5+c8gYp9GbVgB8EpSzY9ZlKK8kPTaKWunbmNYzenUQ2NWIS6fR0pU2lxq+7OrvrkY/2rKM42PTQ==" saltValue="wtP3TQmY3D+32qfhFxP5VQ==" spinCount="100000" sheet="1" objects="1" scenarios="1"/>
  <mergeCells count="1">
    <mergeCell ref="B2:D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ディスプレイ中心とVESA中心が同一の場合</vt:lpstr>
      <vt:lpstr>ディスプレイ中心が、VESA中心より上方向の場合</vt:lpstr>
      <vt:lpstr>ディスプレイ中心が、VESA中心より下方向の場合</vt:lpstr>
      <vt:lpstr>ポール選定表</vt:lpstr>
      <vt:lpstr>'ディスプレイ中心が、VESA中心より下方向の場合'!Print_Area</vt:lpstr>
      <vt:lpstr>'ディスプレイ中心が、VESA中心より上方向の場合'!Print_Area</vt:lpstr>
      <vt:lpstr>ディスプレイ中心とVESA中心が同一の場合!Print_Area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フォービステクノ設計</dc:creator>
  <cp:lastModifiedBy>福﨑 元法</cp:lastModifiedBy>
  <cp:lastPrinted>2023-02-02T07:48:08Z</cp:lastPrinted>
  <dcterms:created xsi:type="dcterms:W3CDTF">2023-01-31T05:53:38Z</dcterms:created>
  <dcterms:modified xsi:type="dcterms:W3CDTF">2024-07-12T09:24:49Z</dcterms:modified>
</cp:coreProperties>
</file>